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ise.mosbeux\Desktop\"/>
    </mc:Choice>
  </mc:AlternateContent>
  <xr:revisionPtr revIDLastSave="0" documentId="13_ncr:1_{E33EB653-435D-4A0C-B330-ACB5F5118AA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eacher Schedules Report (5)" sheetId="1" r:id="rId1"/>
  </sheets>
  <definedNames>
    <definedName name="_xlnm._FilterDatabase" localSheetId="0" hidden="1">'Teacher Schedules Report (5)'!$A$1:$J$40</definedName>
  </definedNames>
  <calcPr calcId="191028"/>
</workbook>
</file>

<file path=xl/calcChain.xml><?xml version="1.0" encoding="utf-8"?>
<calcChain xmlns="http://schemas.openxmlformats.org/spreadsheetml/2006/main">
  <c r="F39" i="1" l="1"/>
  <c r="F38" i="1"/>
  <c r="F36" i="1"/>
  <c r="F35" i="1"/>
  <c r="F34" i="1"/>
  <c r="F32" i="1"/>
  <c r="F29" i="1"/>
  <c r="F28" i="1"/>
  <c r="F27" i="1"/>
  <c r="F25" i="1"/>
  <c r="F21" i="1"/>
  <c r="H10" i="1"/>
  <c r="G40" i="1" l="1"/>
  <c r="E32" i="1"/>
  <c r="D29" i="1" l="1"/>
  <c r="C29" i="1"/>
  <c r="A23" i="1"/>
  <c r="A36" i="1" l="1"/>
  <c r="A38" i="1"/>
  <c r="I40" i="1" l="1"/>
  <c r="H40" i="1"/>
  <c r="J40" i="1"/>
  <c r="D40" i="1"/>
  <c r="B40" i="1"/>
  <c r="D39" i="1"/>
  <c r="C39" i="1"/>
  <c r="H18" i="1"/>
  <c r="E18" i="1"/>
  <c r="J18" i="1"/>
  <c r="I18" i="1"/>
  <c r="C18" i="1"/>
  <c r="B18" i="1"/>
  <c r="J38" i="1"/>
  <c r="I38" i="1"/>
  <c r="G38" i="1"/>
  <c r="C38" i="1"/>
  <c r="B38" i="1"/>
  <c r="I37" i="1"/>
  <c r="H37" i="1"/>
  <c r="J37" i="1"/>
  <c r="G37" i="1"/>
  <c r="C37" i="1"/>
  <c r="E37" i="1"/>
  <c r="B37" i="1"/>
  <c r="J36" i="1"/>
  <c r="I36" i="1"/>
  <c r="H36" i="1"/>
  <c r="E36" i="1"/>
  <c r="D36" i="1"/>
  <c r="C36" i="1"/>
  <c r="I39" i="1"/>
  <c r="E39" i="1"/>
  <c r="J35" i="1"/>
  <c r="C35" i="1"/>
  <c r="E35" i="1"/>
  <c r="D35" i="1"/>
  <c r="B35" i="1"/>
  <c r="J4" i="1"/>
  <c r="I34" i="1"/>
  <c r="H34" i="1"/>
  <c r="E34" i="1"/>
  <c r="D34" i="1"/>
  <c r="C34" i="1"/>
  <c r="B34" i="1"/>
  <c r="H32" i="1"/>
  <c r="D32" i="1"/>
  <c r="D31" i="1"/>
  <c r="I30" i="1"/>
  <c r="G30" i="1"/>
  <c r="E30" i="1"/>
  <c r="D30" i="1"/>
  <c r="H30" i="1"/>
  <c r="C30" i="1"/>
  <c r="B30" i="1"/>
  <c r="J28" i="1"/>
  <c r="I28" i="1"/>
  <c r="E28" i="1"/>
  <c r="D28" i="1"/>
  <c r="C28" i="1"/>
  <c r="J25" i="1"/>
  <c r="I25" i="1"/>
  <c r="H25" i="1"/>
  <c r="E25" i="1"/>
  <c r="D25" i="1"/>
  <c r="C25" i="1"/>
  <c r="H23" i="1"/>
  <c r="E23" i="1"/>
  <c r="G23" i="1"/>
  <c r="D23" i="1"/>
  <c r="C23" i="1"/>
  <c r="J21" i="1"/>
  <c r="H21" i="1"/>
  <c r="G21" i="1"/>
  <c r="C21" i="1"/>
  <c r="B21" i="1"/>
  <c r="I17" i="1"/>
  <c r="B17" i="1"/>
  <c r="H16" i="1"/>
  <c r="G16" i="1"/>
  <c r="E16" i="1"/>
  <c r="D16" i="1"/>
  <c r="C16" i="1"/>
  <c r="B16" i="1"/>
  <c r="I15" i="1"/>
  <c r="E15" i="1"/>
  <c r="D15" i="1"/>
  <c r="G15" i="1"/>
  <c r="C15" i="1"/>
  <c r="H24" i="1"/>
  <c r="E24" i="1"/>
  <c r="J24" i="1"/>
  <c r="I24" i="1"/>
  <c r="G24" i="1"/>
  <c r="B24" i="1"/>
  <c r="J14" i="1"/>
  <c r="H14" i="1"/>
  <c r="I13" i="1"/>
  <c r="H13" i="1"/>
  <c r="E13" i="1"/>
  <c r="D13" i="1"/>
  <c r="C13" i="1"/>
  <c r="B13" i="1"/>
  <c r="H11" i="1"/>
  <c r="H29" i="1"/>
  <c r="B29" i="1"/>
  <c r="J10" i="1"/>
  <c r="I10" i="1"/>
  <c r="E10" i="1"/>
  <c r="D10" i="1"/>
  <c r="B3" i="1"/>
  <c r="A2" i="1"/>
  <c r="A5" i="1"/>
  <c r="G5" i="1"/>
  <c r="D6" i="1"/>
  <c r="A7" i="1"/>
  <c r="J7" i="1"/>
  <c r="A8" i="1"/>
  <c r="H8" i="1"/>
  <c r="G9" i="1"/>
  <c r="A10" i="1"/>
  <c r="E11" i="1"/>
  <c r="A12" i="1"/>
  <c r="G12" i="1"/>
  <c r="J13" i="1"/>
  <c r="A14" i="1"/>
  <c r="E14" i="1"/>
  <c r="C24" i="1"/>
  <c r="D24" i="1"/>
  <c r="A15" i="1"/>
  <c r="H15" i="1"/>
  <c r="A16" i="1"/>
  <c r="I16" i="1"/>
  <c r="A17" i="1"/>
  <c r="C17" i="1"/>
  <c r="C19" i="1"/>
  <c r="G19" i="1"/>
  <c r="I19" i="1"/>
  <c r="J19" i="1"/>
  <c r="A20" i="1"/>
  <c r="A21" i="1"/>
  <c r="D21" i="1"/>
  <c r="I21" i="1"/>
  <c r="A22" i="1"/>
  <c r="B23" i="1"/>
  <c r="I23" i="1"/>
  <c r="J23" i="1"/>
  <c r="A25" i="1"/>
  <c r="B25" i="1"/>
  <c r="A26" i="1"/>
  <c r="A27" i="1"/>
  <c r="B27" i="1"/>
  <c r="C27" i="1"/>
  <c r="D27" i="1"/>
  <c r="G27" i="1"/>
  <c r="H27" i="1"/>
  <c r="I27" i="1"/>
  <c r="J27" i="1"/>
  <c r="A28" i="1"/>
  <c r="B28" i="1"/>
  <c r="A30" i="1"/>
  <c r="J30" i="1"/>
  <c r="A31" i="1"/>
  <c r="J31" i="1"/>
  <c r="A32" i="1"/>
  <c r="B32" i="1"/>
  <c r="I32" i="1"/>
  <c r="J32" i="1"/>
  <c r="A33" i="1"/>
  <c r="B33" i="1"/>
  <c r="E33" i="1"/>
  <c r="G33" i="1"/>
  <c r="H33" i="1"/>
  <c r="I33" i="1"/>
  <c r="J33" i="1"/>
  <c r="A34" i="1"/>
  <c r="J34" i="1"/>
  <c r="B4" i="1"/>
  <c r="A35" i="1"/>
  <c r="B36" i="1"/>
  <c r="A37" i="1"/>
  <c r="D37" i="1"/>
  <c r="D38" i="1"/>
  <c r="H38" i="1"/>
  <c r="G18" i="1"/>
  <c r="A39" i="1"/>
  <c r="B39" i="1"/>
  <c r="J39" i="1"/>
  <c r="A40" i="1"/>
</calcChain>
</file>

<file path=xl/sharedStrings.xml><?xml version="1.0" encoding="utf-8"?>
<sst xmlns="http://schemas.openxmlformats.org/spreadsheetml/2006/main" count="221" uniqueCount="79">
  <si>
    <t>Teacher</t>
  </si>
  <si>
    <t>Period 01 - 8:25-9:10 am</t>
  </si>
  <si>
    <t>Period 02 - 9:14-9:59 am</t>
  </si>
  <si>
    <t>Period 03 - 10:03-10:48 am</t>
  </si>
  <si>
    <t>Period 04A - 10:52-11:37 am</t>
  </si>
  <si>
    <t>Period 04B/ 05B 11:40-12:25 pm</t>
  </si>
  <si>
    <t>Period 05C 12:28-1:13 pm</t>
  </si>
  <si>
    <t>Period 06 -1:17-2:02 pm</t>
  </si>
  <si>
    <t>Period 07 - 2:06-2:51 pm</t>
  </si>
  <si>
    <t>Period 08 - 2:55-3:40 pm</t>
  </si>
  <si>
    <t>PRE-AP SCIENCE, GRADE 7AB       PRE-AP SCIENCE/TR, GRADE 7AB</t>
  </si>
  <si>
    <t xml:space="preserve">PRE-AP SCIENCE, GRADE 6AB       PRE-AP SCIENCE/TR,GRADE 6AB  </t>
  </si>
  <si>
    <t xml:space="preserve">PRE-AP SCIENCE, GRADE 7AB       PRE-AP SCIENCE/TR,GRADE 7AB  </t>
  </si>
  <si>
    <t>Lunch</t>
  </si>
  <si>
    <t xml:space="preserve">PRE-AP SCIENCE, GRADE 7AB            PRE-AP SCIENCE/TR,GRADE 7AB  </t>
  </si>
  <si>
    <t>Office Hours MWF                                   PLC Thursday</t>
  </si>
  <si>
    <t>Alemán-Navarro, Jostin</t>
  </si>
  <si>
    <t>PRE-AP ALG 2AB                                  PRE-AP ALG 2AB/TR</t>
  </si>
  <si>
    <t xml:space="preserve">PRE-AP ALG 1AB TR                                   PRE-AP ALG 1AB  </t>
  </si>
  <si>
    <t xml:space="preserve">PRE-AP ALG 1AB TR                           PRE-AP ALG 1AB  </t>
  </si>
  <si>
    <t>Barreto, Guadalupe</t>
  </si>
  <si>
    <t xml:space="preserve">PRE-AP BIO 1AB                                          PRE-AP BIO 1AB TR  </t>
  </si>
  <si>
    <t xml:space="preserve">PRE-AP SCIENCE, GRADE 8AB       PRE-AP SCIENCE/TR,GRADE 8AB  </t>
  </si>
  <si>
    <t>PRE-AP ACCEL. SCIENCE/TR, GR 7AB   PRE-AP ACCEL. SCIENCE, GRADE 7AB</t>
  </si>
  <si>
    <t>Burlin, Thomas B</t>
  </si>
  <si>
    <t>HS MUSIC - Advanced</t>
  </si>
  <si>
    <t>HS Music  - Intermediate</t>
  </si>
  <si>
    <t xml:space="preserve">HS Music - Beginner </t>
  </si>
  <si>
    <t>MUSIC MS 2, INSTR. ENS.</t>
  </si>
  <si>
    <t>MUSIC, MS 2, INSTR. ENS.NON-VARS.</t>
  </si>
  <si>
    <t>MUSIC, MS 2, INSTR. ENS. SUB NV</t>
  </si>
  <si>
    <t>PRE-AP ENG 2AB                                PRE-AP ENG 2AB/TR</t>
  </si>
  <si>
    <t>APENGLAN AB</t>
  </si>
  <si>
    <t>PRE-AP ENG 2AB                                  PRE-AP ENG 2AB/TR</t>
  </si>
  <si>
    <t>AP HUMGEO AB</t>
  </si>
  <si>
    <t xml:space="preserve">APWHIST1AB  </t>
  </si>
  <si>
    <t>Cantu-Mireles, Cheryl</t>
  </si>
  <si>
    <t xml:space="preserve">ART, MIDDLE SCHOOL IAB </t>
  </si>
  <si>
    <t>ART, MIDDLE SCHOOL IAB</t>
  </si>
  <si>
    <t xml:space="preserve">ART, MIDDLE SCHOOL IAB             ART, MIDDLE SCHOOL 2AB  </t>
  </si>
  <si>
    <t xml:space="preserve">ART, MIDDLE SCHOOL 2AB  </t>
  </si>
  <si>
    <t xml:space="preserve">ART, MIDDLE SCHOOL 3AB </t>
  </si>
  <si>
    <t>ART, MIDDLE SCHOOL 3AB</t>
  </si>
  <si>
    <t>Office Hours - MWTh F</t>
  </si>
  <si>
    <t xml:space="preserve">APFRLAN 4AB  </t>
  </si>
  <si>
    <t>Duke, Jennifer L</t>
  </si>
  <si>
    <t>PRE-AP ART 2AB                                PRE-AP ART 1AB</t>
  </si>
  <si>
    <t xml:space="preserve">AP3DDPAB/AP                                   APSTARTD AB/AP                   AP2DDPAB/AP  </t>
  </si>
  <si>
    <t>AP3DDPAB/AP                                    ART 3AB/H                                                 APSTARTD AB/AP</t>
  </si>
  <si>
    <t>PRE-AP ENGL. LANGUAGE ARTS 8AB  PRE-AP ESL/TR 8AB</t>
  </si>
  <si>
    <t>PRE-AP ENGL. LANGUAGE ARTS 7AB  PRE-AP ESL/TR 7AB</t>
  </si>
  <si>
    <t>Fitzgerald, Shannon</t>
  </si>
  <si>
    <t>APSPALAN 4AB</t>
  </si>
  <si>
    <t>PRE-AP SPAN 3AB                            SSSPAN 3AB</t>
  </si>
  <si>
    <t>WEB AB</t>
  </si>
  <si>
    <t>TH1 AB/H                                                 TH2 AB/H                                            1 TH3PROD AB/H</t>
  </si>
  <si>
    <t>PRE-AP SOCIAL STUDIES, GR 8AB  PRE-AP SOC. ST./TR, GRADE 8AB</t>
  </si>
  <si>
    <t>Hickman, Hailey</t>
  </si>
  <si>
    <t>Hostler, Theresa T</t>
  </si>
  <si>
    <t>SPANISH ENRICH, GR. 7AB             SPANISH ENRICH, GRADE 8AB</t>
  </si>
  <si>
    <t xml:space="preserve">PRE-AP SPAN 2AB                      </t>
  </si>
  <si>
    <t>DISC.LANG.AND CULTURES, GR 6T</t>
  </si>
  <si>
    <t>PRE-AP ENGL. LANGUAGE ARTS 6AB  PRE-AP ESL/TR 6AB</t>
  </si>
  <si>
    <t>PRE-AP SOCIAL STUDIES, GR 7AB  PRE-AP SOC. ST./TR, GRADE 7AB</t>
  </si>
  <si>
    <t>PRE-AP SOCIAL STUDIES, GR 6AB  PRE-AP SOC. ST./TR, GRADE 6AB</t>
  </si>
  <si>
    <t>Lopez, Jeovana A</t>
  </si>
  <si>
    <t>PRE-AP ACCEL. MATH/TR, GR. 6AB  PRE-AP ACCEL. MATH, GRADE 6AB</t>
  </si>
  <si>
    <t>PRE ALGEBRAB/TR, GRADE 8AB       PRE-ALGEBRA, GRADE 8AB</t>
  </si>
  <si>
    <t xml:space="preserve">PRE-AP MATH/TR, GRADE 6AB      PRE-AP MATHEMATICS, GRADE 6AB  </t>
  </si>
  <si>
    <t xml:space="preserve">PRE-AP MATH/TR, GRADE 6AB                    PRE-AP MATHEMATICS, GRADE 6AB  </t>
  </si>
  <si>
    <t>HS ENRICH AB</t>
  </si>
  <si>
    <t>Ormiston, Isaac William</t>
  </si>
  <si>
    <t>APENVIR AB</t>
  </si>
  <si>
    <t>PRE-AP MATH/TR, GRADE 7AB               PRE-AP MATH, GRADE 7AB"</t>
  </si>
  <si>
    <t>BUSMGT AB/H                               PROBS1 AB/H</t>
  </si>
  <si>
    <t xml:space="preserve">RDG FOR IDENT. DYSLEXIC STUD, GR6 </t>
  </si>
  <si>
    <t xml:space="preserve">RDG FOR IDENT. DYSLEXIC STUD, GR7 </t>
  </si>
  <si>
    <t>3:45-4:00pm</t>
  </si>
  <si>
    <t>Office Hours MTWThF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</si>
</sst>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A9D08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33" borderId="10" xfId="0" applyFont="1" applyFill="1" applyBorder="1"/>
    <xf numFmtId="0" fontId="0" fillId="33" borderId="10" xfId="0" applyFont="1" applyFill="1" applyBorder="1" applyAlignment="1">
      <alignment wrapText="1"/>
    </xf>
    <xf numFmtId="0" fontId="0" fillId="33" borderId="10" xfId="0" applyFill="1" applyBorder="1"/>
    <xf numFmtId="0" fontId="0" fillId="33" borderId="10" xfId="0" applyFill="1" applyBorder="1" applyAlignment="1">
      <alignment wrapText="1"/>
    </xf>
    <xf numFmtId="0" fontId="0" fillId="34" borderId="10" xfId="0" applyFill="1" applyBorder="1"/>
    <xf numFmtId="0" fontId="0" fillId="34" borderId="10" xfId="0" applyFont="1" applyFill="1" applyBorder="1"/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35" borderId="10" xfId="0" applyFill="1" applyBorder="1"/>
    <xf numFmtId="0" fontId="0" fillId="36" borderId="10" xfId="0" applyFill="1" applyBorder="1"/>
    <xf numFmtId="0" fontId="0" fillId="37" borderId="10" xfId="0" applyFill="1" applyBorder="1" applyAlignment="1">
      <alignment wrapText="1"/>
    </xf>
    <xf numFmtId="0" fontId="0" fillId="37" borderId="10" xfId="0" applyFill="1" applyBorder="1"/>
    <xf numFmtId="0" fontId="0" fillId="38" borderId="10" xfId="0" applyFill="1" applyBorder="1" applyAlignment="1">
      <alignment wrapText="1"/>
    </xf>
    <xf numFmtId="0" fontId="0" fillId="38" borderId="10" xfId="0" applyFill="1" applyBorder="1"/>
    <xf numFmtId="0" fontId="0" fillId="0" borderId="10" xfId="0" applyFont="1" applyFill="1" applyBorder="1" applyAlignment="1">
      <alignment wrapText="1"/>
    </xf>
    <xf numFmtId="0" fontId="0" fillId="34" borderId="11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D1" workbookViewId="0">
      <pane ySplit="1" topLeftCell="A2" activePane="bottomLeft" state="frozen"/>
      <selection pane="bottomLeft" activeCell="M27" sqref="M27"/>
    </sheetView>
  </sheetViews>
  <sheetFormatPr defaultRowHeight="15" x14ac:dyDescent="0.25"/>
  <cols>
    <col min="1" max="1" width="27.85546875" bestFit="1" customWidth="1"/>
    <col min="2" max="2" width="31.7109375" customWidth="1"/>
    <col min="3" max="3" width="32.5703125" customWidth="1"/>
    <col min="4" max="4" width="32.28515625" customWidth="1"/>
    <col min="5" max="6" width="31" customWidth="1"/>
    <col min="7" max="7" width="30.7109375" customWidth="1"/>
    <col min="8" max="8" width="32.85546875" customWidth="1"/>
    <col min="9" max="9" width="31.28515625" customWidth="1"/>
    <col min="10" max="10" width="32.7109375" customWidth="1"/>
    <col min="11" max="11" width="20.42578125" bestFit="1" customWidth="1"/>
  </cols>
  <sheetData>
    <row r="1" spans="1:11" x14ac:dyDescent="0.25">
      <c r="A1" s="14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10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20" t="s">
        <v>77</v>
      </c>
    </row>
    <row r="2" spans="1:11" ht="27.75" customHeight="1" x14ac:dyDescent="0.25">
      <c r="A2" s="14" t="str">
        <f>"Aguilar Rodriguez, Gonzalo E"</f>
        <v>Aguilar Rodriguez, Gonzalo E</v>
      </c>
      <c r="B2" s="3" t="s">
        <v>10</v>
      </c>
      <c r="C2" s="5" t="s">
        <v>11</v>
      </c>
      <c r="D2" s="3" t="s">
        <v>12</v>
      </c>
      <c r="E2" s="17" t="s">
        <v>13</v>
      </c>
      <c r="F2" s="11"/>
      <c r="G2" s="7" t="s">
        <v>11</v>
      </c>
      <c r="H2" s="11" t="s">
        <v>14</v>
      </c>
      <c r="I2" s="12" t="s">
        <v>15</v>
      </c>
      <c r="J2" s="11" t="s">
        <v>12</v>
      </c>
      <c r="K2" s="12" t="s">
        <v>78</v>
      </c>
    </row>
    <row r="3" spans="1:11" ht="33.75" customHeight="1" x14ac:dyDescent="0.25">
      <c r="A3" s="14" t="s">
        <v>16</v>
      </c>
      <c r="B3" s="3" t="str">
        <f>""</f>
        <v/>
      </c>
      <c r="C3" s="5" t="s">
        <v>17</v>
      </c>
      <c r="D3" s="3" t="s">
        <v>18</v>
      </c>
      <c r="E3" s="15" t="s">
        <v>17</v>
      </c>
      <c r="F3" s="17" t="s">
        <v>13</v>
      </c>
      <c r="G3" s="15" t="s">
        <v>19</v>
      </c>
      <c r="H3" s="12" t="s">
        <v>15</v>
      </c>
      <c r="I3" s="15" t="s">
        <v>19</v>
      </c>
      <c r="J3" s="11" t="s">
        <v>17</v>
      </c>
      <c r="K3" s="12" t="s">
        <v>78</v>
      </c>
    </row>
    <row r="4" spans="1:11" ht="33" customHeight="1" x14ac:dyDescent="0.25">
      <c r="A4" s="14" t="s">
        <v>20</v>
      </c>
      <c r="B4" s="3" t="str">
        <f>""</f>
        <v/>
      </c>
      <c r="C4" s="5" t="s">
        <v>21</v>
      </c>
      <c r="D4" s="3" t="s">
        <v>21</v>
      </c>
      <c r="E4" s="15" t="s">
        <v>21</v>
      </c>
      <c r="F4" s="18" t="s">
        <v>13</v>
      </c>
      <c r="G4" s="15" t="s">
        <v>21</v>
      </c>
      <c r="H4" s="11" t="s">
        <v>21</v>
      </c>
      <c r="I4" s="12" t="s">
        <v>15</v>
      </c>
      <c r="J4" s="10" t="str">
        <f>"AP BIO AB  "</f>
        <v xml:space="preserve">AP BIO AB  </v>
      </c>
      <c r="K4" s="12" t="s">
        <v>78</v>
      </c>
    </row>
    <row r="5" spans="1:11" ht="30.75" customHeight="1" x14ac:dyDescent="0.25">
      <c r="A5" s="14" t="str">
        <f>"Blanco-Davis, Scott L"</f>
        <v>Blanco-Davis, Scott L</v>
      </c>
      <c r="B5" s="3" t="s">
        <v>11</v>
      </c>
      <c r="C5" s="5" t="s">
        <v>22</v>
      </c>
      <c r="D5" s="3" t="s">
        <v>22</v>
      </c>
      <c r="E5" s="17" t="s">
        <v>13</v>
      </c>
      <c r="F5" s="11" t="s">
        <v>11</v>
      </c>
      <c r="G5" s="16" t="str">
        <f>""</f>
        <v/>
      </c>
      <c r="H5" s="11" t="s">
        <v>23</v>
      </c>
      <c r="I5" s="12" t="s">
        <v>15</v>
      </c>
      <c r="J5" s="11" t="s">
        <v>22</v>
      </c>
      <c r="K5" s="12" t="s">
        <v>78</v>
      </c>
    </row>
    <row r="6" spans="1:11" ht="28.5" customHeight="1" x14ac:dyDescent="0.25">
      <c r="A6" s="14" t="s">
        <v>24</v>
      </c>
      <c r="B6" s="3" t="s">
        <v>25</v>
      </c>
      <c r="C6" s="4" t="s">
        <v>26</v>
      </c>
      <c r="D6" s="2" t="str">
        <f>""</f>
        <v/>
      </c>
      <c r="E6" s="6" t="s">
        <v>27</v>
      </c>
      <c r="F6" s="17" t="s">
        <v>13</v>
      </c>
      <c r="G6" s="16" t="s">
        <v>28</v>
      </c>
      <c r="H6" s="10" t="s">
        <v>29</v>
      </c>
      <c r="I6" s="16" t="s">
        <v>30</v>
      </c>
      <c r="J6" s="10" t="s">
        <v>30</v>
      </c>
      <c r="K6" s="12" t="s">
        <v>78</v>
      </c>
    </row>
    <row r="7" spans="1:11" ht="45" x14ac:dyDescent="0.25">
      <c r="A7" s="14" t="str">
        <f>"Campbell, Patricia A"</f>
        <v>Campbell, Patricia A</v>
      </c>
      <c r="B7" s="3" t="s">
        <v>31</v>
      </c>
      <c r="C7" s="5" t="s">
        <v>31</v>
      </c>
      <c r="D7" s="12" t="s">
        <v>15</v>
      </c>
      <c r="E7" s="6" t="s">
        <v>32</v>
      </c>
      <c r="F7" s="2" t="s">
        <v>32</v>
      </c>
      <c r="G7" s="18" t="s">
        <v>13</v>
      </c>
      <c r="H7" s="11" t="s">
        <v>33</v>
      </c>
      <c r="I7" s="15" t="s">
        <v>31</v>
      </c>
      <c r="J7" s="10" t="str">
        <f>""</f>
        <v/>
      </c>
      <c r="K7" s="12" t="s">
        <v>78</v>
      </c>
    </row>
    <row r="8" spans="1:11" ht="45" x14ac:dyDescent="0.25">
      <c r="A8" s="14" t="str">
        <f>"Canchola Salsaa, Veronica  "</f>
        <v xml:space="preserve">Canchola Salsaa, Veronica  </v>
      </c>
      <c r="B8" s="3" t="s">
        <v>34</v>
      </c>
      <c r="C8" s="5" t="s">
        <v>34</v>
      </c>
      <c r="D8" s="3" t="s">
        <v>34</v>
      </c>
      <c r="E8" s="12" t="s">
        <v>15</v>
      </c>
      <c r="F8" s="10" t="s">
        <v>35</v>
      </c>
      <c r="G8" s="18" t="s">
        <v>13</v>
      </c>
      <c r="H8" s="10" t="str">
        <f>""</f>
        <v/>
      </c>
      <c r="I8" s="16" t="s">
        <v>35</v>
      </c>
      <c r="J8" s="10" t="s">
        <v>35</v>
      </c>
      <c r="K8" s="12" t="s">
        <v>78</v>
      </c>
    </row>
    <row r="9" spans="1:11" ht="29.25" customHeight="1" x14ac:dyDescent="0.25">
      <c r="A9" s="14" t="s">
        <v>36</v>
      </c>
      <c r="B9" s="3" t="s">
        <v>37</v>
      </c>
      <c r="C9" s="4" t="s">
        <v>38</v>
      </c>
      <c r="D9" s="3" t="s">
        <v>39</v>
      </c>
      <c r="E9" s="17" t="s">
        <v>13</v>
      </c>
      <c r="F9" s="10" t="s">
        <v>40</v>
      </c>
      <c r="G9" s="16" t="str">
        <f>""</f>
        <v/>
      </c>
      <c r="H9" s="10" t="s">
        <v>38</v>
      </c>
      <c r="I9" s="15" t="s">
        <v>41</v>
      </c>
      <c r="J9" s="10" t="s">
        <v>42</v>
      </c>
      <c r="K9" s="12" t="s">
        <v>78</v>
      </c>
    </row>
    <row r="10" spans="1:11" ht="32.25" customHeight="1" x14ac:dyDescent="0.25">
      <c r="A10" s="14" t="str">
        <f>"Carballosa Guerrero, Reynier  "</f>
        <v xml:space="preserve">Carballosa Guerrero, Reynier  </v>
      </c>
      <c r="B10" s="13" t="s">
        <v>43</v>
      </c>
      <c r="C10" s="4" t="s">
        <v>44</v>
      </c>
      <c r="D10" s="2" t="str">
        <f>"PRE-AP FREN 3AB"</f>
        <v>PRE-AP FREN 3AB</v>
      </c>
      <c r="E10" s="6" t="str">
        <f>"PRE-AP FREN 3B  "</f>
        <v xml:space="preserve">PRE-AP FREN 3B  </v>
      </c>
      <c r="F10" s="11"/>
      <c r="G10" s="18" t="s">
        <v>13</v>
      </c>
      <c r="H10" s="10" t="str">
        <f>"FREN 1AB "</f>
        <v xml:space="preserve">FREN 1AB </v>
      </c>
      <c r="I10" s="16" t="str">
        <f>"PRE-AP FREN 3AB  "</f>
        <v xml:space="preserve">PRE-AP FREN 3AB  </v>
      </c>
      <c r="J10" s="10" t="str">
        <f>"FRENCH, GRADE 7AB"</f>
        <v>FRENCH, GRADE 7AB</v>
      </c>
      <c r="K10" s="12" t="s">
        <v>78</v>
      </c>
    </row>
    <row r="11" spans="1:11" ht="45" x14ac:dyDescent="0.25">
      <c r="A11" s="14" t="s">
        <v>45</v>
      </c>
      <c r="B11" s="3" t="s">
        <v>46</v>
      </c>
      <c r="C11" s="5" t="s">
        <v>47</v>
      </c>
      <c r="D11" s="3" t="s">
        <v>48</v>
      </c>
      <c r="E11" s="6" t="str">
        <f>""</f>
        <v/>
      </c>
      <c r="F11" s="11" t="s">
        <v>46</v>
      </c>
      <c r="G11" s="18" t="s">
        <v>13</v>
      </c>
      <c r="H11" s="10" t="str">
        <f>"ART 3AB/H "</f>
        <v xml:space="preserve">ART 3AB/H </v>
      </c>
      <c r="I11" s="15" t="s">
        <v>46</v>
      </c>
      <c r="J11" s="11" t="s">
        <v>46</v>
      </c>
      <c r="K11" s="12" t="s">
        <v>78</v>
      </c>
    </row>
    <row r="12" spans="1:11" ht="31.5" customHeight="1" x14ac:dyDescent="0.25">
      <c r="A12" s="14" t="str">
        <f>"Fannin, Eric L"</f>
        <v>Fannin, Eric L</v>
      </c>
      <c r="B12" s="3" t="s">
        <v>49</v>
      </c>
      <c r="C12" s="5" t="s">
        <v>50</v>
      </c>
      <c r="D12" s="12" t="s">
        <v>15</v>
      </c>
      <c r="E12" s="18" t="s">
        <v>13</v>
      </c>
      <c r="F12" s="11" t="s">
        <v>50</v>
      </c>
      <c r="G12" s="16" t="str">
        <f>""</f>
        <v/>
      </c>
      <c r="H12" s="11" t="s">
        <v>50</v>
      </c>
      <c r="I12" s="15" t="s">
        <v>50</v>
      </c>
      <c r="J12" s="11" t="s">
        <v>50</v>
      </c>
      <c r="K12" s="12" t="s">
        <v>78</v>
      </c>
    </row>
    <row r="13" spans="1:11" ht="30" customHeight="1" x14ac:dyDescent="0.25">
      <c r="A13" s="14" t="s">
        <v>51</v>
      </c>
      <c r="B13" s="3" t="str">
        <f>"ASL 2AB DC"</f>
        <v>ASL 2AB DC</v>
      </c>
      <c r="C13" s="4" t="str">
        <f>"ASL 1AB DC"</f>
        <v>ASL 1AB DC</v>
      </c>
      <c r="D13" s="2" t="str">
        <f>"ASL, GRADE 7AB  "</f>
        <v xml:space="preserve">ASL, GRADE 7AB  </v>
      </c>
      <c r="E13" s="6" t="str">
        <f>"ASL2AB/H  "</f>
        <v xml:space="preserve">ASL2AB/H  </v>
      </c>
      <c r="F13" s="11"/>
      <c r="G13" s="18" t="s">
        <v>13</v>
      </c>
      <c r="H13" s="10" t="str">
        <f>"ASL 1AB "</f>
        <v xml:space="preserve">ASL 1AB </v>
      </c>
      <c r="I13" s="16" t="str">
        <f>"ASL 1AB"</f>
        <v>ASL 1AB</v>
      </c>
      <c r="J13" s="10" t="str">
        <f>""</f>
        <v/>
      </c>
      <c r="K13" s="12" t="s">
        <v>78</v>
      </c>
    </row>
    <row r="14" spans="1:11" ht="31.5" customHeight="1" x14ac:dyDescent="0.25">
      <c r="A14" s="14" t="str">
        <f>"Frederickson, Maria De Los R"</f>
        <v>Frederickson, Maria De Los R</v>
      </c>
      <c r="B14" s="3" t="s">
        <v>52</v>
      </c>
      <c r="C14" s="5" t="s">
        <v>52</v>
      </c>
      <c r="D14" s="3"/>
      <c r="E14" s="6" t="str">
        <f>""</f>
        <v/>
      </c>
      <c r="F14" s="18" t="s">
        <v>13</v>
      </c>
      <c r="G14" s="15" t="s">
        <v>52</v>
      </c>
      <c r="H14" s="10" t="str">
        <f>"APSPALIT 5AB "</f>
        <v xml:space="preserve">APSPALIT 5AB </v>
      </c>
      <c r="I14" s="15" t="s">
        <v>53</v>
      </c>
      <c r="J14" s="10" t="str">
        <f>"APSPALIT 5AB "</f>
        <v xml:space="preserve">APSPALIT 5AB </v>
      </c>
      <c r="K14" s="12" t="s">
        <v>78</v>
      </c>
    </row>
    <row r="15" spans="1:11" ht="30" customHeight="1" x14ac:dyDescent="0.25">
      <c r="A15" s="14" t="str">
        <f>"Guanajuato, Salyna  "</f>
        <v xml:space="preserve">Guanajuato, Salyna  </v>
      </c>
      <c r="B15" s="13" t="s">
        <v>43</v>
      </c>
      <c r="C15" s="4" t="str">
        <f>"GEMPLS AB "</f>
        <v xml:space="preserve">GEMPLS AB </v>
      </c>
      <c r="D15" s="2" t="str">
        <f>"TSDATAE T"</f>
        <v>TSDATAE T</v>
      </c>
      <c r="E15" s="6" t="str">
        <f>"TSDATAE T"</f>
        <v>TSDATAE T</v>
      </c>
      <c r="F15" s="18" t="s">
        <v>13</v>
      </c>
      <c r="G15" s="16" t="str">
        <f>"GEMPLS AB "</f>
        <v xml:space="preserve">GEMPLS AB </v>
      </c>
      <c r="H15" s="10" t="str">
        <f>""</f>
        <v/>
      </c>
      <c r="I15" s="16" t="str">
        <f>"TSDATAE T"</f>
        <v>TSDATAE T</v>
      </c>
      <c r="J15" s="10" t="s">
        <v>54</v>
      </c>
      <c r="K15" s="12" t="s">
        <v>78</v>
      </c>
    </row>
    <row r="16" spans="1:11" ht="31.5" customHeight="1" x14ac:dyDescent="0.25">
      <c r="A16" s="14" t="str">
        <f>"Gutierrez, Ricardo E"</f>
        <v>Gutierrez, Ricardo E</v>
      </c>
      <c r="B16" s="3" t="str">
        <f>"THEATRE, MIDDLE SCHOOL 3AB"</f>
        <v>THEATRE, MIDDLE SCHOOL 3AB</v>
      </c>
      <c r="C16" s="4" t="str">
        <f>"WEB AB "</f>
        <v xml:space="preserve">WEB AB </v>
      </c>
      <c r="D16" s="2" t="str">
        <f>"THEATRE, MIDDLE SCHOOL 1AB"</f>
        <v>THEATRE, MIDDLE SCHOOL 1AB</v>
      </c>
      <c r="E16" s="6" t="str">
        <f>"PROFCOMM T "</f>
        <v xml:space="preserve">PROFCOMM T </v>
      </c>
      <c r="F16" s="18" t="s">
        <v>13</v>
      </c>
      <c r="G16" s="16" t="str">
        <f>"THEATRE MIDDLE SCHOOL 2AB"</f>
        <v>THEATRE MIDDLE SCHOOL 2AB</v>
      </c>
      <c r="H16" s="10" t="str">
        <f>"PROFCOMM T "</f>
        <v xml:space="preserve">PROFCOMM T </v>
      </c>
      <c r="I16" s="16" t="str">
        <f>""</f>
        <v/>
      </c>
      <c r="J16" s="11" t="s">
        <v>55</v>
      </c>
      <c r="K16" s="12" t="s">
        <v>78</v>
      </c>
    </row>
    <row r="17" spans="1:11" ht="45" x14ac:dyDescent="0.25">
      <c r="A17" s="14" t="str">
        <f>"Hernandez, Rosie C"</f>
        <v>Hernandez, Rosie C</v>
      </c>
      <c r="B17" s="3" t="str">
        <f>"US HIST AB OR "</f>
        <v xml:space="preserve">US HIST AB OR </v>
      </c>
      <c r="C17" s="4" t="str">
        <f>""</f>
        <v/>
      </c>
      <c r="D17" s="3" t="s">
        <v>56</v>
      </c>
      <c r="E17" s="12" t="s">
        <v>15</v>
      </c>
      <c r="F17" s="18" t="s">
        <v>13</v>
      </c>
      <c r="G17" s="15" t="s">
        <v>56</v>
      </c>
      <c r="H17" s="11" t="s">
        <v>56</v>
      </c>
      <c r="I17" s="15" t="str">
        <f>"US HIST AB OR "</f>
        <v xml:space="preserve">US HIST AB OR </v>
      </c>
      <c r="J17" s="11" t="s">
        <v>56</v>
      </c>
      <c r="K17" s="12" t="s">
        <v>78</v>
      </c>
    </row>
    <row r="18" spans="1:11" ht="30" customHeight="1" x14ac:dyDescent="0.25">
      <c r="A18" s="14" t="s">
        <v>57</v>
      </c>
      <c r="B18" s="3" t="str">
        <f>"PRE-AP ENG 1AB TR                           PRE-AP ENG 1AB "</f>
        <v xml:space="preserve">PRE-AP ENG 1AB TR                           PRE-AP ENG 1AB </v>
      </c>
      <c r="C18" s="5" t="str">
        <f>"PRE-AP ENG 1AB TR                                     PRE-AP ENG 1AB "</f>
        <v xml:space="preserve">PRE-AP ENG 1AB TR                                     PRE-AP ENG 1AB </v>
      </c>
      <c r="D18" s="12" t="s">
        <v>15</v>
      </c>
      <c r="E18" s="6" t="str">
        <f>"PRE-AP ENG 3AB  "</f>
        <v xml:space="preserve">PRE-AP ENG 3AB  </v>
      </c>
      <c r="F18" s="18" t="s">
        <v>13</v>
      </c>
      <c r="G18" s="16" t="str">
        <f>""</f>
        <v/>
      </c>
      <c r="H18" s="10" t="str">
        <f>"PRE-AP ENG 3AB  "</f>
        <v xml:space="preserve">PRE-AP ENG 3AB  </v>
      </c>
      <c r="I18" s="15" t="str">
        <f>"PRE-AP ENG 1AB TR                                     PRE-AP ENG 1AB "</f>
        <v xml:space="preserve">PRE-AP ENG 1AB TR                                     PRE-AP ENG 1AB </v>
      </c>
      <c r="J18" s="11" t="str">
        <f>"PRE-AP ENG 1AB TR                                     PRE-AP ENG 1AB "</f>
        <v xml:space="preserve">PRE-AP ENG 1AB TR                                     PRE-AP ENG 1AB </v>
      </c>
      <c r="K18" s="12" t="s">
        <v>78</v>
      </c>
    </row>
    <row r="19" spans="1:11" ht="45" x14ac:dyDescent="0.25">
      <c r="A19" s="14" t="s">
        <v>58</v>
      </c>
      <c r="B19" s="3" t="s">
        <v>59</v>
      </c>
      <c r="C19" s="4" t="str">
        <f>""</f>
        <v/>
      </c>
      <c r="D19" s="3" t="s">
        <v>60</v>
      </c>
      <c r="E19" s="18" t="s">
        <v>13</v>
      </c>
      <c r="F19" s="10" t="s">
        <v>61</v>
      </c>
      <c r="G19" s="16" t="str">
        <f>""</f>
        <v/>
      </c>
      <c r="H19" s="10" t="s">
        <v>61</v>
      </c>
      <c r="I19" s="16" t="str">
        <f>""</f>
        <v/>
      </c>
      <c r="J19" s="10" t="str">
        <f>""</f>
        <v/>
      </c>
      <c r="K19" s="12" t="s">
        <v>78</v>
      </c>
    </row>
    <row r="20" spans="1:11" ht="30.75" customHeight="1" x14ac:dyDescent="0.25">
      <c r="A20" s="14" t="str">
        <f>"Kelly, Gina S"</f>
        <v>Kelly, Gina S</v>
      </c>
      <c r="B20" s="3" t="s">
        <v>62</v>
      </c>
      <c r="C20" s="5" t="s">
        <v>62</v>
      </c>
      <c r="D20" s="12" t="s">
        <v>15</v>
      </c>
      <c r="E20" s="18" t="s">
        <v>13</v>
      </c>
      <c r="F20" s="19" t="s">
        <v>62</v>
      </c>
      <c r="G20" s="15"/>
      <c r="H20" s="11" t="s">
        <v>49</v>
      </c>
      <c r="I20" s="15" t="s">
        <v>62</v>
      </c>
      <c r="J20" s="11" t="s">
        <v>62</v>
      </c>
      <c r="K20" s="12" t="s">
        <v>78</v>
      </c>
    </row>
    <row r="21" spans="1:11" ht="31.5" customHeight="1" x14ac:dyDescent="0.25">
      <c r="A21" s="14" t="str">
        <f>"Kelly, Kristin R"</f>
        <v>Kelly, Kristin R</v>
      </c>
      <c r="B21" s="3" t="str">
        <f>"AVID 2AB "</f>
        <v xml:space="preserve">AVID 2AB </v>
      </c>
      <c r="C21" s="4" t="str">
        <f>"AVID 7AB "</f>
        <v xml:space="preserve">AVID 7AB </v>
      </c>
      <c r="D21" s="2" t="str">
        <f>""</f>
        <v/>
      </c>
      <c r="E21" s="18" t="s">
        <v>13</v>
      </c>
      <c r="F21" s="10" t="str">
        <f>"AVID 6AB "</f>
        <v xml:space="preserve">AVID 6AB </v>
      </c>
      <c r="G21" s="16" t="str">
        <f>"AVID 8AB  "</f>
        <v xml:space="preserve">AVID 8AB  </v>
      </c>
      <c r="H21" s="10" t="str">
        <f>"AVID 7AB"</f>
        <v>AVID 7AB</v>
      </c>
      <c r="I21" s="16" t="str">
        <f>""</f>
        <v/>
      </c>
      <c r="J21" s="10" t="str">
        <f>"AVID 1AB "</f>
        <v xml:space="preserve">AVID 1AB </v>
      </c>
      <c r="K21" s="12" t="s">
        <v>78</v>
      </c>
    </row>
    <row r="22" spans="1:11" ht="31.5" customHeight="1" x14ac:dyDescent="0.25">
      <c r="A22" s="14" t="str">
        <f>"Ledesma, Navor  "</f>
        <v xml:space="preserve">Ledesma, Navor  </v>
      </c>
      <c r="B22" s="3" t="s">
        <v>63</v>
      </c>
      <c r="C22" s="5" t="s">
        <v>64</v>
      </c>
      <c r="D22" s="3" t="s">
        <v>64</v>
      </c>
      <c r="E22" s="12" t="s">
        <v>15</v>
      </c>
      <c r="F22" s="18" t="s">
        <v>13</v>
      </c>
      <c r="G22" s="15"/>
      <c r="H22" s="11" t="s">
        <v>64</v>
      </c>
      <c r="I22" s="15" t="s">
        <v>64</v>
      </c>
      <c r="J22" s="11" t="s">
        <v>64</v>
      </c>
      <c r="K22" s="12" t="s">
        <v>78</v>
      </c>
    </row>
    <row r="23" spans="1:11" ht="31.5" customHeight="1" x14ac:dyDescent="0.25">
      <c r="A23" s="14" t="str">
        <f>"Lopez, Jay R"</f>
        <v>Lopez, Jay R</v>
      </c>
      <c r="B23" s="3" t="str">
        <f>""</f>
        <v/>
      </c>
      <c r="C23" s="4" t="str">
        <f>"SPAN ENRICH AB  - 6th Grade"</f>
        <v>SPAN ENRICH AB  - 6th Grade</v>
      </c>
      <c r="D23" s="2" t="str">
        <f>"SPAN LANG ARTS 6AB  D25"</f>
        <v>SPAN LANG ARTS 6AB  D25</v>
      </c>
      <c r="E23" s="6" t="str">
        <f>"SPANISH, GRADE 8AB  "</f>
        <v xml:space="preserve">SPANISH, GRADE 8AB  </v>
      </c>
      <c r="F23" s="18" t="s">
        <v>13</v>
      </c>
      <c r="G23" s="16" t="str">
        <f>"SPAN LANG ARTS 6AB  D25"</f>
        <v>SPAN LANG ARTS 6AB  D25</v>
      </c>
      <c r="H23" s="10" t="str">
        <f>"SPANISH, GRADE 7AB  "</f>
        <v xml:space="preserve">SPANISH, GRADE 7AB  </v>
      </c>
      <c r="I23" s="16" t="str">
        <f>""</f>
        <v/>
      </c>
      <c r="J23" s="10" t="str">
        <f>""</f>
        <v/>
      </c>
      <c r="K23" s="12" t="s">
        <v>78</v>
      </c>
    </row>
    <row r="24" spans="1:11" ht="33" customHeight="1" x14ac:dyDescent="0.25">
      <c r="A24" s="14" t="s">
        <v>65</v>
      </c>
      <c r="B24" s="3" t="str">
        <f>"MOVING TO WELLNESS"</f>
        <v>MOVING TO WELLNESS</v>
      </c>
      <c r="C24" s="4" t="str">
        <f>"PHYSICAL EDUCATION, GRADE 7AB  Gym 15 PHYSICAL EDUCATION, GRADE 8AB  Gym 1 "</f>
        <v xml:space="preserve">PHYSICAL EDUCATION, GRADE 7AB  Gym 15 PHYSICAL EDUCATION, GRADE 8AB  Gym 1 </v>
      </c>
      <c r="D24" s="2" t="str">
        <f>""</f>
        <v/>
      </c>
      <c r="E24" s="6" t="str">
        <f>"HLTH ED 1T "</f>
        <v xml:space="preserve">HLTH ED 1T </v>
      </c>
      <c r="F24" s="18" t="s">
        <v>13</v>
      </c>
      <c r="G24" s="15" t="str">
        <f>"MOVING TO WELLNESS"</f>
        <v>MOVING TO WELLNESS</v>
      </c>
      <c r="H24" s="10" t="str">
        <f>"HLTH ED 1T "</f>
        <v xml:space="preserve">HLTH ED 1T </v>
      </c>
      <c r="I24" s="15" t="str">
        <f>"MOVING TO WELLNESS"</f>
        <v>MOVING TO WELLNESS</v>
      </c>
      <c r="J24" s="11" t="str">
        <f>"MOVING TO WELLNESS"</f>
        <v>MOVING TO WELLNESS</v>
      </c>
      <c r="K24" s="12" t="s">
        <v>78</v>
      </c>
    </row>
    <row r="25" spans="1:11" ht="33" customHeight="1" x14ac:dyDescent="0.25">
      <c r="A25" s="14" t="str">
        <f>"Lu, Chi Chien  "</f>
        <v xml:space="preserve">Lu, Chi Chien  </v>
      </c>
      <c r="B25" s="3" t="str">
        <f>""</f>
        <v/>
      </c>
      <c r="C25" s="4" t="str">
        <f>"APCHLAN 4AB  "</f>
        <v xml:space="preserve">APCHLAN 4AB  </v>
      </c>
      <c r="D25" s="2" t="str">
        <f>"PRE-AP CHINESE 3AB"</f>
        <v>PRE-AP CHINESE 3AB</v>
      </c>
      <c r="E25" s="6" t="str">
        <f>"CHINESE 1AB"</f>
        <v>CHINESE 1AB</v>
      </c>
      <c r="F25" s="10" t="str">
        <f>"CHINESE 2AB/H "</f>
        <v xml:space="preserve">CHINESE 2AB/H </v>
      </c>
      <c r="G25" s="18" t="s">
        <v>13</v>
      </c>
      <c r="H25" s="10" t="str">
        <f>"APCHLAN 4AB "</f>
        <v xml:space="preserve">APCHLAN 4AB </v>
      </c>
      <c r="I25" s="16" t="str">
        <f>"PRE-AP CHINESE 3B"</f>
        <v>PRE-AP CHINESE 3B</v>
      </c>
      <c r="J25" s="10" t="str">
        <f>"CHINESE, GRADE 7AB "</f>
        <v xml:space="preserve">CHINESE, GRADE 7AB </v>
      </c>
      <c r="K25" s="12" t="s">
        <v>78</v>
      </c>
    </row>
    <row r="26" spans="1:11" ht="30.75" customHeight="1" x14ac:dyDescent="0.25">
      <c r="A26" s="14" t="str">
        <f>"Lugo-Pagan, Anabelle M"</f>
        <v>Lugo-Pagan, Anabelle M</v>
      </c>
      <c r="B26" s="3" t="s">
        <v>66</v>
      </c>
      <c r="C26" s="5" t="s">
        <v>67</v>
      </c>
      <c r="D26" s="3" t="s">
        <v>68</v>
      </c>
      <c r="E26" s="18" t="s">
        <v>13</v>
      </c>
      <c r="F26" s="11"/>
      <c r="G26" s="15" t="s">
        <v>66</v>
      </c>
      <c r="H26" s="12" t="s">
        <v>15</v>
      </c>
      <c r="I26" s="15" t="s">
        <v>66</v>
      </c>
      <c r="J26" s="11" t="s">
        <v>69</v>
      </c>
      <c r="K26" s="12" t="s">
        <v>78</v>
      </c>
    </row>
    <row r="27" spans="1:11" ht="29.25" customHeight="1" x14ac:dyDescent="0.25">
      <c r="A27" s="14" t="str">
        <f>"Medina Torres, Agueda M"</f>
        <v>Medina Torres, Agueda M</v>
      </c>
      <c r="B27" s="3" t="str">
        <f>"PRE-AP SSSPAN 2AB  216 14 "</f>
        <v xml:space="preserve">PRE-AP SSSPAN 2AB  216 14 </v>
      </c>
      <c r="C27" s="4" t="str">
        <f>""</f>
        <v/>
      </c>
      <c r="D27" s="2" t="str">
        <f>"SSSPAN 1AB  216 27 "</f>
        <v xml:space="preserve">SSSPAN 1AB  216 27 </v>
      </c>
      <c r="E27" s="18" t="s">
        <v>13</v>
      </c>
      <c r="F27" s="10" t="str">
        <f>"SSSPAN 1AB  216 21 "</f>
        <v xml:space="preserve">SSSPAN 1AB  216 21 </v>
      </c>
      <c r="G27" s="16" t="str">
        <f>"SSSPAN 1AB  216 19 "</f>
        <v xml:space="preserve">SSSPAN 1AB  216 19 </v>
      </c>
      <c r="H27" s="10" t="str">
        <f>"PRE-AP SSSPAN 2AB  216 17 "</f>
        <v xml:space="preserve">PRE-AP SSSPAN 2AB  216 17 </v>
      </c>
      <c r="I27" s="16" t="str">
        <f>"SSSPAN 1AB  216 21 "</f>
        <v xml:space="preserve">SSSPAN 1AB  216 21 </v>
      </c>
      <c r="J27" s="10" t="str">
        <f>"PRE-AP SSSPAN 2AB  216 17 "</f>
        <v xml:space="preserve">PRE-AP SSSPAN 2AB  216 17 </v>
      </c>
      <c r="K27" s="12" t="s">
        <v>78</v>
      </c>
    </row>
    <row r="28" spans="1:11" ht="32.25" customHeight="1" x14ac:dyDescent="0.25">
      <c r="A28" s="14" t="str">
        <f>"Nakamoto, Masaki  "</f>
        <v xml:space="preserve">Nakamoto, Masaki  </v>
      </c>
      <c r="B28" s="3" t="str">
        <f>""</f>
        <v/>
      </c>
      <c r="C28" s="4" t="str">
        <f>"HS ENRICH AB  "</f>
        <v xml:space="preserve">HS ENRICH AB  </v>
      </c>
      <c r="D28" s="2" t="str">
        <f>"HS ENRICH AB  "</f>
        <v xml:space="preserve">HS ENRICH AB  </v>
      </c>
      <c r="E28" s="6" t="str">
        <f>"HS ENRICH AB  "</f>
        <v xml:space="preserve">HS ENRICH AB  </v>
      </c>
      <c r="F28" s="10" t="str">
        <f>"HS ENRICH AB  "</f>
        <v xml:space="preserve">HS ENRICH AB  </v>
      </c>
      <c r="G28" s="18" t="s">
        <v>13</v>
      </c>
      <c r="H28" s="10" t="s">
        <v>70</v>
      </c>
      <c r="I28" s="16" t="str">
        <f>"HS ENRICH AB  "</f>
        <v xml:space="preserve">HS ENRICH AB  </v>
      </c>
      <c r="J28" s="10" t="str">
        <f>"HS ENRICH AB  "</f>
        <v xml:space="preserve">HS ENRICH AB  </v>
      </c>
      <c r="K28" s="12" t="s">
        <v>78</v>
      </c>
    </row>
    <row r="29" spans="1:11" ht="45" x14ac:dyDescent="0.25">
      <c r="A29" s="14" t="s">
        <v>71</v>
      </c>
      <c r="B29" s="3" t="str">
        <f>"ENGDPRS AB/H  "</f>
        <v xml:space="preserve">ENGDPRS AB/H  </v>
      </c>
      <c r="C29" s="2" t="str">
        <f>"PHYS AB OR  "</f>
        <v xml:space="preserve">PHYS AB OR  </v>
      </c>
      <c r="D29" s="2" t="str">
        <f>"PHYS AB OR  "</f>
        <v xml:space="preserve">PHYS AB OR  </v>
      </c>
      <c r="E29" s="6" t="s">
        <v>72</v>
      </c>
      <c r="F29" s="10" t="str">
        <f>"PHYS AB OR  "</f>
        <v xml:space="preserve">PHYS AB OR  </v>
      </c>
      <c r="G29" s="18" t="s">
        <v>13</v>
      </c>
      <c r="H29" s="11" t="str">
        <f>"ENGDPRS AB/H  "</f>
        <v xml:space="preserve">ENGDPRS AB/H  </v>
      </c>
      <c r="I29" s="15" t="s">
        <v>15</v>
      </c>
      <c r="J29" s="11"/>
      <c r="K29" s="12" t="s">
        <v>78</v>
      </c>
    </row>
    <row r="30" spans="1:11" ht="30" customHeight="1" x14ac:dyDescent="0.25">
      <c r="A30" s="14" t="str">
        <f>"Petty, Arnez S"</f>
        <v>Petty, Arnez S</v>
      </c>
      <c r="B30" s="3" t="str">
        <f>"PEAA 1T"</f>
        <v>PEAA 1T</v>
      </c>
      <c r="C30" s="5" t="str">
        <f>"PEAA 1T"</f>
        <v>PEAA 1T</v>
      </c>
      <c r="D30" s="3" t="str">
        <f>"PHYSICAL EDUCATION, GRADE 7AB  PHYSICAL EDUCATION, GRADE 8AB  "</f>
        <v xml:space="preserve">PHYSICAL EDUCATION, GRADE 7AB  PHYSICAL EDUCATION, GRADE 8AB  </v>
      </c>
      <c r="E30" s="7" t="str">
        <f>"PHYSICAL EDUCATION, GRADE 7AB  PHYSICAL EDUCATION, GRADE 8AB  "</f>
        <v xml:space="preserve">PHYSICAL EDUCATION, GRADE 7AB  PHYSICAL EDUCATION, GRADE 8AB  </v>
      </c>
      <c r="F30" s="18" t="s">
        <v>13</v>
      </c>
      <c r="G30" s="15" t="str">
        <f>"PHYSICAL EDUCATION, GRADE 7AB  PHYSICAL EDUCATION, GRADE 8AB  "</f>
        <v xml:space="preserve">PHYSICAL EDUCATION, GRADE 7AB  PHYSICAL EDUCATION, GRADE 8AB  </v>
      </c>
      <c r="H30" s="11" t="str">
        <f>"PEAA 1T"</f>
        <v>PEAA 1T</v>
      </c>
      <c r="I30" s="15" t="str">
        <f>"PHYSICAL EDUCATION, GRADE 7AB  PHYSICAL EDUCATION, GRADE 8AB  "</f>
        <v xml:space="preserve">PHYSICAL EDUCATION, GRADE 7AB  PHYSICAL EDUCATION, GRADE 8AB  </v>
      </c>
      <c r="J30" s="10" t="str">
        <f>""</f>
        <v/>
      </c>
      <c r="K30" s="12" t="s">
        <v>78</v>
      </c>
    </row>
    <row r="31" spans="1:11" ht="30" customHeight="1" x14ac:dyDescent="0.25">
      <c r="A31" s="14" t="str">
        <f>"Prieto, Francisco S"</f>
        <v>Prieto, Francisco S</v>
      </c>
      <c r="B31" s="3" t="s">
        <v>18</v>
      </c>
      <c r="C31" s="7" t="s">
        <v>73</v>
      </c>
      <c r="D31" s="2" t="str">
        <f>"APCALCAB 1AB "</f>
        <v xml:space="preserve">APCALCAB 1AB </v>
      </c>
      <c r="E31" s="18" t="s">
        <v>13</v>
      </c>
      <c r="F31" s="11" t="s">
        <v>73</v>
      </c>
      <c r="G31" s="15" t="s">
        <v>73</v>
      </c>
      <c r="H31" s="12" t="s">
        <v>15</v>
      </c>
      <c r="I31" s="15" t="s">
        <v>73</v>
      </c>
      <c r="J31" s="10" t="str">
        <f>""</f>
        <v/>
      </c>
      <c r="K31" s="12" t="s">
        <v>78</v>
      </c>
    </row>
    <row r="32" spans="1:11" ht="45" x14ac:dyDescent="0.25">
      <c r="A32" s="14" t="str">
        <f>"Razavizadeh, Michael A"</f>
        <v>Razavizadeh, Michael A</v>
      </c>
      <c r="B32" s="3" t="str">
        <f>""</f>
        <v/>
      </c>
      <c r="C32" s="5" t="s">
        <v>74</v>
      </c>
      <c r="D32" s="3" t="str">
        <f>"WEB AB                                              PROBS1 AB/H "</f>
        <v xml:space="preserve">WEB AB                                              PROBS1 AB/H </v>
      </c>
      <c r="E32" s="15" t="str">
        <f>"WEB AB                                              PROBS1 AB/H "</f>
        <v xml:space="preserve">WEB AB                                              PROBS1 AB/H </v>
      </c>
      <c r="F32" s="10" t="str">
        <f>"PRINBMF AB/H   "</f>
        <v xml:space="preserve">PRINBMF AB/H   </v>
      </c>
      <c r="G32" s="18" t="s">
        <v>13</v>
      </c>
      <c r="H32" s="10" t="str">
        <f>"WEB AB   "</f>
        <v xml:space="preserve">WEB AB   </v>
      </c>
      <c r="I32" s="16" t="str">
        <f>""</f>
        <v/>
      </c>
      <c r="J32" s="10" t="str">
        <f>"BUSIM1AB/H  212 19 "</f>
        <v xml:space="preserve">BUSIM1AB/H  212 19 </v>
      </c>
      <c r="K32" s="12" t="s">
        <v>78</v>
      </c>
    </row>
    <row r="33" spans="1:11" ht="31.5" customHeight="1" x14ac:dyDescent="0.25">
      <c r="A33" s="14" t="str">
        <f>"Rogers, Kelly L"</f>
        <v>Rogers, Kelly L</v>
      </c>
      <c r="B33" s="3" t="str">
        <f>""</f>
        <v/>
      </c>
      <c r="C33" s="4" t="s">
        <v>75</v>
      </c>
      <c r="D33" s="2" t="s">
        <v>76</v>
      </c>
      <c r="E33" s="6" t="str">
        <f>""</f>
        <v/>
      </c>
      <c r="F33" s="11"/>
      <c r="G33" s="16" t="str">
        <f>""</f>
        <v/>
      </c>
      <c r="H33" s="10" t="str">
        <f>""</f>
        <v/>
      </c>
      <c r="I33" s="16" t="str">
        <f>""</f>
        <v/>
      </c>
      <c r="J33" s="10" t="str">
        <f>""</f>
        <v/>
      </c>
      <c r="K33" s="12" t="s">
        <v>78</v>
      </c>
    </row>
    <row r="34" spans="1:11" ht="32.25" customHeight="1" x14ac:dyDescent="0.25">
      <c r="A34" s="14" t="str">
        <f>"Saigo, Hiroko  "</f>
        <v xml:space="preserve">Saigo, Hiroko  </v>
      </c>
      <c r="B34" s="3" t="str">
        <f>"PRE-AP JAPN 2AB"</f>
        <v>PRE-AP JAPN 2AB</v>
      </c>
      <c r="C34" s="4" t="str">
        <f>"JAPANESE, GRADE 7AB  "</f>
        <v xml:space="preserve">JAPANESE, GRADE 7AB  </v>
      </c>
      <c r="D34" s="2" t="str">
        <f>"PRE-AP JAPN 2AB"</f>
        <v>PRE-AP JAPN 2AB</v>
      </c>
      <c r="E34" s="6" t="str">
        <f>"JAPN 1AB"</f>
        <v>JAPN 1AB</v>
      </c>
      <c r="F34" s="10" t="str">
        <f>"AP JAN LAN AB"</f>
        <v>AP JAN LAN AB</v>
      </c>
      <c r="G34" s="18" t="s">
        <v>13</v>
      </c>
      <c r="H34" s="11" t="str">
        <f>"PRE-AP JAPN 3AB                                   PRE-AP JAPN 3B"</f>
        <v>PRE-AP JAPN 3AB                                   PRE-AP JAPN 3B</v>
      </c>
      <c r="I34" s="16" t="str">
        <f>"JAPN 1AB   "</f>
        <v xml:space="preserve">JAPN 1AB   </v>
      </c>
      <c r="J34" s="10" t="str">
        <f>""</f>
        <v/>
      </c>
      <c r="K34" s="12" t="s">
        <v>78</v>
      </c>
    </row>
    <row r="35" spans="1:11" ht="28.5" customHeight="1" x14ac:dyDescent="0.25">
      <c r="A35" s="14" t="str">
        <f>"Torres, Julia A"</f>
        <v>Torres, Julia A</v>
      </c>
      <c r="B35" s="3" t="str">
        <f>"CHEM 1AB OR"</f>
        <v>CHEM 1AB OR</v>
      </c>
      <c r="C35" s="5" t="str">
        <f>"PRE-AP GEOM 1AB/TR                                           PRE-AP GEOM 1AB "</f>
        <v xml:space="preserve">PRE-AP GEOM 1AB/TR                                           PRE-AP GEOM 1AB </v>
      </c>
      <c r="D35" s="3" t="str">
        <f>"CHEM 1AB OR"</f>
        <v>CHEM 1AB OR</v>
      </c>
      <c r="E35" s="7" t="str">
        <f>"CHEM 1AB OR"</f>
        <v>CHEM 1AB OR</v>
      </c>
      <c r="F35" s="11" t="str">
        <f>"CHEM 1AB OR"</f>
        <v>CHEM 1AB OR</v>
      </c>
      <c r="G35" s="18" t="s">
        <v>13</v>
      </c>
      <c r="H35" s="11"/>
      <c r="I35" s="12" t="s">
        <v>15</v>
      </c>
      <c r="J35" s="11" t="str">
        <f>"PRE-AP GEOM 1AB/TR                                           PRE-AP GEOM 1AB "</f>
        <v xml:space="preserve">PRE-AP GEOM 1AB/TR                                           PRE-AP GEOM 1AB </v>
      </c>
      <c r="K35" s="12" t="s">
        <v>78</v>
      </c>
    </row>
    <row r="36" spans="1:11" ht="30.75" customHeight="1" x14ac:dyDescent="0.25">
      <c r="A36" s="14" t="str">
        <f>"Vann Griffith, Marvin Z"</f>
        <v>Vann Griffith, Marvin Z</v>
      </c>
      <c r="B36" s="3" t="str">
        <f>""</f>
        <v/>
      </c>
      <c r="C36" s="4" t="str">
        <f>"GERMAN 1AB "</f>
        <v xml:space="preserve">GERMAN 1AB </v>
      </c>
      <c r="D36" s="2" t="str">
        <f>"PRE-AP FREN 2AB "</f>
        <v xml:space="preserve">PRE-AP FREN 2AB </v>
      </c>
      <c r="E36" s="6" t="str">
        <f>"PRE-AP FREN 2AB "</f>
        <v xml:space="preserve">PRE-AP FREN 2AB </v>
      </c>
      <c r="F36" s="10" t="str">
        <f>"PRE-AP GERMAN3AB "</f>
        <v xml:space="preserve">PRE-AP GERMAN3AB </v>
      </c>
      <c r="G36" s="18" t="s">
        <v>13</v>
      </c>
      <c r="H36" s="10" t="str">
        <f>"PRE-AP GERMAN2AB "</f>
        <v xml:space="preserve">PRE-AP GERMAN2AB </v>
      </c>
      <c r="I36" s="16" t="str">
        <f>"PRE-AP GERMAN3B "</f>
        <v xml:space="preserve">PRE-AP GERMAN3B </v>
      </c>
      <c r="J36" s="10" t="str">
        <f>"FREN 1AB   "</f>
        <v xml:space="preserve">FREN 1AB   </v>
      </c>
      <c r="K36" s="12" t="s">
        <v>78</v>
      </c>
    </row>
    <row r="37" spans="1:11" ht="28.5" customHeight="1" x14ac:dyDescent="0.25">
      <c r="A37" s="14" t="str">
        <f>"Villalobos, Lidia  "</f>
        <v xml:space="preserve">Villalobos, Lidia  </v>
      </c>
      <c r="B37" s="3" t="str">
        <f>"PRE-AP SSSPAN 2AB "</f>
        <v xml:space="preserve">PRE-AP SSSPAN 2AB </v>
      </c>
      <c r="C37" s="4" t="str">
        <f>"SSSPAN 3AB "</f>
        <v xml:space="preserve">SSSPAN 3AB </v>
      </c>
      <c r="D37" s="2" t="str">
        <f>""</f>
        <v/>
      </c>
      <c r="E37" s="7" t="str">
        <f>"PRE-AP SSSPAN 2AB "</f>
        <v xml:space="preserve">PRE-AP SSSPAN 2AB </v>
      </c>
      <c r="F37" s="18" t="s">
        <v>13</v>
      </c>
      <c r="G37" s="16" t="str">
        <f>"SSSPAN 3AB "</f>
        <v xml:space="preserve">SSSPAN 3AB </v>
      </c>
      <c r="H37" s="10" t="str">
        <f>"SPAN 6AB/H"</f>
        <v>SPAN 6AB/H</v>
      </c>
      <c r="I37" s="16" t="str">
        <f>"SPAN 6AB/H"</f>
        <v>SPAN 6AB/H</v>
      </c>
      <c r="J37" s="10" t="str">
        <f>"SSSPAN 3AB "</f>
        <v xml:space="preserve">SSSPAN 3AB </v>
      </c>
      <c r="K37" s="12" t="s">
        <v>78</v>
      </c>
    </row>
    <row r="38" spans="1:11" ht="27.75" customHeight="1" x14ac:dyDescent="0.25">
      <c r="A38" s="14" t="str">
        <f>"Washburn, Dasan B"</f>
        <v>Washburn, Dasan B</v>
      </c>
      <c r="B38" s="3" t="str">
        <f>"TACS 2AB/H"</f>
        <v>TACS 2AB/H</v>
      </c>
      <c r="C38" s="4" t="str">
        <f>"TACS 2AB/H"</f>
        <v>TACS 2AB/H</v>
      </c>
      <c r="D38" s="2" t="str">
        <f>""</f>
        <v/>
      </c>
      <c r="E38" s="18" t="s">
        <v>13</v>
      </c>
      <c r="F38" s="10" t="str">
        <f>"GTT1"</f>
        <v>GTT1</v>
      </c>
      <c r="G38" s="15" t="str">
        <f>"WEB AB                                                PROBS1 AB/H  "</f>
        <v xml:space="preserve">WEB AB                                                PROBS1 AB/H  </v>
      </c>
      <c r="H38" s="10" t="str">
        <f>"GTT1  150 24 "</f>
        <v xml:space="preserve">GTT1  150 24 </v>
      </c>
      <c r="I38" s="16" t="str">
        <f>"APTACS PRIN "</f>
        <v xml:space="preserve">APTACS PRIN </v>
      </c>
      <c r="J38" s="10" t="str">
        <f>"PRINIT PLTW AB/H  "</f>
        <v xml:space="preserve">PRINIT PLTW AB/H  </v>
      </c>
      <c r="K38" s="12" t="s">
        <v>78</v>
      </c>
    </row>
    <row r="39" spans="1:11" ht="45" x14ac:dyDescent="0.25">
      <c r="A39" s="14" t="str">
        <f>"Young, Jessica M"</f>
        <v>Young, Jessica M</v>
      </c>
      <c r="B39" s="3" t="str">
        <f>""</f>
        <v/>
      </c>
      <c r="C39" s="4" t="str">
        <f>"PRECALC AB OR "</f>
        <v xml:space="preserve">PRECALC AB OR </v>
      </c>
      <c r="D39" s="2" t="str">
        <f>"STAS 1AB OR  "</f>
        <v xml:space="preserve">STAS 1AB OR  </v>
      </c>
      <c r="E39" s="7" t="str">
        <f>"PRE-AP GEOM 1AB/TR                                           PRE-AP GEOM 1AB "</f>
        <v xml:space="preserve">PRE-AP GEOM 1AB/TR                                           PRE-AP GEOM 1AB </v>
      </c>
      <c r="F39" s="10" t="str">
        <f>"PRECALC AB OR "</f>
        <v xml:space="preserve">PRECALC AB OR </v>
      </c>
      <c r="G39" s="18" t="s">
        <v>13</v>
      </c>
      <c r="H39" s="12" t="s">
        <v>15</v>
      </c>
      <c r="I39" s="15" t="str">
        <f>"PRE-AP GEOM 1AB/TR                                           PRE-AP GEOM 1AB "</f>
        <v xml:space="preserve">PRE-AP GEOM 1AB/TR                                           PRE-AP GEOM 1AB </v>
      </c>
      <c r="J39" s="10" t="str">
        <f>"PRECALC AB OR  204 18 "</f>
        <v xml:space="preserve">PRECALC AB OR  204 18 </v>
      </c>
      <c r="K39" s="12" t="s">
        <v>78</v>
      </c>
    </row>
    <row r="40" spans="1:11" ht="28.5" customHeight="1" x14ac:dyDescent="0.25">
      <c r="A40" s="14" t="str">
        <f>"Zavala Mora, Leonardo A"</f>
        <v>Zavala Mora, Leonardo A</v>
      </c>
      <c r="B40" s="3" t="str">
        <f>"PRE-AP SOC. STUDIES, GRADE 7AB  PRE-AP SOCIAL STUDIES/TR, GRADE "</f>
        <v xml:space="preserve">PRE-AP SOC. STUDIES, GRADE 7AB  PRE-AP SOCIAL STUDIES/TR, GRADE </v>
      </c>
      <c r="C40" s="5"/>
      <c r="D40" s="3" t="str">
        <f>"PRE-AP SOC. STUDIES, GRADE 7AB  PRE-AP SOCIAL STUDIES/TR, GRADE "</f>
        <v xml:space="preserve">PRE-AP SOC. STUDIES, GRADE 7AB  PRE-AP SOCIAL STUDIES/TR, GRADE </v>
      </c>
      <c r="E40" s="12" t="s">
        <v>15</v>
      </c>
      <c r="F40" s="18" t="s">
        <v>13</v>
      </c>
      <c r="G40" s="15" t="str">
        <f>"PRE-AP SOC. STUDIES, GRADE 7AB  PRE-AP SOCIAL STUDIES/TR, GRADE "</f>
        <v xml:space="preserve">PRE-AP SOC. STUDIES, GRADE 7AB  PRE-AP SOCIAL STUDIES/TR, GRADE </v>
      </c>
      <c r="H40" s="10" t="str">
        <f>"APUSGOVT1T  "</f>
        <v xml:space="preserve">APUSGOVT1T  </v>
      </c>
      <c r="I40" s="16" t="str">
        <f>"APUSGOVT1T "</f>
        <v xml:space="preserve">APUSGOVT1T </v>
      </c>
      <c r="J40" s="11" t="str">
        <f>"PRE-AP SOC. STUDIES, GRADE 7AB  PRE-AP SOCIAL STUDIES/TR, GRADE "</f>
        <v xml:space="preserve">PRE-AP SOC. STUDIES, GRADE 7AB  PRE-AP SOCIAL STUDIES/TR, GRADE </v>
      </c>
      <c r="K40" s="12" t="s">
        <v>78</v>
      </c>
    </row>
    <row r="41" spans="1:11" x14ac:dyDescent="0.25">
      <c r="B41" s="1"/>
    </row>
    <row r="42" spans="1:11" x14ac:dyDescent="0.25">
      <c r="B42" s="1"/>
    </row>
    <row r="43" spans="1:11" x14ac:dyDescent="0.25">
      <c r="B43" s="1"/>
    </row>
    <row r="44" spans="1:11" x14ac:dyDescent="0.25">
      <c r="B44" s="1"/>
    </row>
    <row r="45" spans="1:11" x14ac:dyDescent="0.25">
      <c r="B45" s="1"/>
    </row>
    <row r="46" spans="1:11" x14ac:dyDescent="0.25">
      <c r="B46" s="1"/>
    </row>
    <row r="47" spans="1:11" x14ac:dyDescent="0.25">
      <c r="B47" s="1"/>
    </row>
    <row r="48" spans="1:11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</sheetData>
  <autoFilter ref="A1:J40" xr:uid="{78C68986-F376-4122-87A4-F2D52778DC1F}">
    <sortState ref="A2:J40">
      <sortCondition ref="A1:A4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Teacher Schedules Report (5)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Mosbeux, Marie-Lise</dc:creator>
  <cp:keywords/>
  <dc:description/>
  <cp:lastModifiedBy>Mosbeux, Marie-Lise</cp:lastModifiedBy>
  <cp:revision/>
  <dcterms:created xsi:type="dcterms:W3CDTF">2020-08-14T19:58:45Z</dcterms:created>
  <dcterms:modified xsi:type="dcterms:W3CDTF">2020-10-01T13:16:21Z</dcterms:modified>
  <cp:category/>
  <cp:contentStatus/>
</cp:coreProperties>
</file>